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828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<sst xmlns="http://schemas.openxmlformats.org/spreadsheetml/2006/main" count="63" uniqueCount="37">
  <si>
    <t>RETRIBUCIONES P.A.S. LABORAL 2010</t>
  </si>
  <si>
    <t>CONCEPTOS</t>
  </si>
  <si>
    <t>Grupos retributivos</t>
  </si>
  <si>
    <t>I</t>
  </si>
  <si>
    <t>II</t>
  </si>
  <si>
    <t>III</t>
  </si>
  <si>
    <t>IV-A</t>
  </si>
  <si>
    <t>Salario Base</t>
  </si>
  <si>
    <t>Antigüedad (trienio)</t>
  </si>
  <si>
    <t>Dirección o jefatura</t>
  </si>
  <si>
    <t>Jornada de mañana y tarde</t>
  </si>
  <si>
    <t>Peligrosidad,toxicidad y penosidad</t>
  </si>
  <si>
    <t>Nocturnidad</t>
  </si>
  <si>
    <t>Informática</t>
  </si>
  <si>
    <t>Plena disponibilidad</t>
  </si>
  <si>
    <t>Sábados,domingos y festivos</t>
  </si>
  <si>
    <t>por día</t>
  </si>
  <si>
    <t>* Hay 12 pagas con todos los conceptos y 3 pagas extraordinarias con salario base y antigüedad.</t>
  </si>
  <si>
    <t>Horas extraordinarias €/hora)</t>
  </si>
  <si>
    <t>Grupo</t>
  </si>
  <si>
    <t>Base</t>
  </si>
  <si>
    <t>Incremento</t>
  </si>
  <si>
    <t>por trienio</t>
  </si>
  <si>
    <t>peligrosidad</t>
  </si>
  <si>
    <r>
      <t>*I</t>
    </r>
    <r>
      <rPr>
        <sz val="8"/>
        <rFont val="Arial"/>
        <family val="2"/>
      </rPr>
      <t>ncremento nocturnidad= Complemento nocturnidad/30 días/7 horas de trabajo al día</t>
    </r>
  </si>
  <si>
    <t>Jornada de manana y tarde</t>
  </si>
  <si>
    <t>C. semestral</t>
  </si>
  <si>
    <t>CONCEPTO</t>
  </si>
  <si>
    <t>Ley de Presupuestos</t>
  </si>
  <si>
    <t>IDENTIFICADOR</t>
  </si>
  <si>
    <t>PAGA</t>
  </si>
  <si>
    <t>C.PRORRATA</t>
  </si>
  <si>
    <t>LEY DE PRESUPUESTOS</t>
  </si>
  <si>
    <t>EP2</t>
  </si>
  <si>
    <t>COMPLEMENTO SEMESTRAL</t>
  </si>
  <si>
    <t>EP3</t>
  </si>
  <si>
    <t>RETRIBUCIONES PAS LABORAL 2010 anuales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</si>
</sst>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_-;_-@_-"/>
  </numFmts>
  <fonts count="7">
    <font>
      <sz val="10"/>
      <name val="Arial"/>
      <family val="0"/>
    </font>
    <font>
      <b/>
      <sz val="2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164" fontId="4" fillId="2" borderId="9" xfId="15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9" xfId="0" applyFont="1" applyBorder="1" applyAlignment="1">
      <alignment/>
    </xf>
    <xf numFmtId="164" fontId="4" fillId="0" borderId="9" xfId="15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3" borderId="27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RRHH\NOMINAS%20Y%20SEGURIDAD%20SOCIAL\Tablas%20Salariales\PAS\RETRIBUCIONES%20P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2003"/>
      <sheetName val="2004"/>
      <sheetName val="2005"/>
      <sheetName val="2006"/>
      <sheetName val="2006 (2)"/>
      <sheetName val="2007 (2)"/>
      <sheetName val="2008"/>
      <sheetName val="2008(1)"/>
      <sheetName val="2008(2)"/>
      <sheetName val="fccl 2008"/>
      <sheetName val="2009"/>
      <sheetName val="2010"/>
    </sheetNames>
    <sheetDataSet>
      <sheetData sheetId="11">
        <row r="9">
          <cell r="C9">
            <v>1899.3011999999999</v>
          </cell>
          <cell r="D9">
            <v>1601.6448</v>
          </cell>
          <cell r="E9">
            <v>1417.6368</v>
          </cell>
          <cell r="F9">
            <v>1180.3338</v>
          </cell>
        </row>
        <row r="10">
          <cell r="C10">
            <v>42.483</v>
          </cell>
          <cell r="D10">
            <v>42.483</v>
          </cell>
          <cell r="E10">
            <v>42.483</v>
          </cell>
          <cell r="F10">
            <v>42.483</v>
          </cell>
        </row>
        <row r="15">
          <cell r="C15">
            <v>498.00480000000005</v>
          </cell>
          <cell r="D15">
            <v>248.99220000000003</v>
          </cell>
          <cell r="E15">
            <v>124.50120000000001</v>
          </cell>
          <cell r="F15">
            <v>103.25460000000001</v>
          </cell>
        </row>
        <row r="18">
          <cell r="D18">
            <v>64.3314</v>
          </cell>
        </row>
        <row r="32">
          <cell r="C32">
            <v>28.200233140789827</v>
          </cell>
          <cell r="D32">
            <v>0.6317771172071042</v>
          </cell>
          <cell r="E32">
            <v>4.514334673861671</v>
          </cell>
          <cell r="F32">
            <v>2.135484018514286</v>
          </cell>
        </row>
        <row r="33">
          <cell r="C33">
            <v>23.743332750310618</v>
          </cell>
          <cell r="D33">
            <v>0.6317771172071042</v>
          </cell>
          <cell r="E33">
            <v>3.802149559919117</v>
          </cell>
          <cell r="F33">
            <v>1.7654458422857142</v>
          </cell>
        </row>
        <row r="34">
          <cell r="C34">
            <v>20.98648714795235</v>
          </cell>
          <cell r="D34">
            <v>0.6317771172071042</v>
          </cell>
          <cell r="E34">
            <v>3.365649006212391</v>
          </cell>
          <cell r="F34">
            <v>1.5626540468571433</v>
          </cell>
        </row>
        <row r="35">
          <cell r="C35">
            <v>17.414074721563082</v>
          </cell>
          <cell r="D35">
            <v>0.6317771172071042</v>
          </cell>
          <cell r="E35">
            <v>2.722385032328793</v>
          </cell>
          <cell r="F35">
            <v>1.3010915417142859</v>
          </cell>
        </row>
        <row r="50">
          <cell r="C50">
            <v>770.13</v>
          </cell>
          <cell r="D50">
            <v>770.13</v>
          </cell>
          <cell r="E50">
            <v>770.13</v>
          </cell>
          <cell r="F50">
            <v>770.13</v>
          </cell>
        </row>
        <row r="54">
          <cell r="C54">
            <v>660.3</v>
          </cell>
          <cell r="D54">
            <v>556.81</v>
          </cell>
          <cell r="E54">
            <v>492.83</v>
          </cell>
          <cell r="F54">
            <v>410.35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0">
      <selection activeCell="B28" sqref="B28"/>
    </sheetView>
  </sheetViews>
  <sheetFormatPr defaultColWidth="11.421875" defaultRowHeight="12.75"/>
  <cols>
    <col min="1" max="1" width="5.28125" style="0" customWidth="1"/>
    <col min="2" max="2" width="36.28125" style="0" customWidth="1"/>
    <col min="3" max="6" width="13.7109375" style="0" customWidth="1"/>
    <col min="7" max="7" width="5.57421875" style="1" customWidth="1"/>
    <col min="8" max="11" width="6.8515625" style="1" customWidth="1"/>
    <col min="12" max="15" width="5.57421875" style="1" customWidth="1"/>
    <col min="16" max="16" width="12.140625" style="1" customWidth="1"/>
    <col min="17" max="17" width="12.140625" style="0" customWidth="1"/>
  </cols>
  <sheetData>
    <row r="1" ht="12.75">
      <c r="C1">
        <v>1.003</v>
      </c>
    </row>
    <row r="2" ht="13.5" thickBot="1"/>
    <row r="3" spans="2:6" ht="27" thickBot="1">
      <c r="B3" s="38" t="s">
        <v>0</v>
      </c>
      <c r="C3" s="39"/>
      <c r="D3" s="39"/>
      <c r="E3" s="39"/>
      <c r="F3" s="40"/>
    </row>
    <row r="4" spans="2:6" ht="13.5" thickBot="1">
      <c r="B4" s="41"/>
      <c r="C4" s="42"/>
      <c r="D4" s="42"/>
      <c r="E4" s="42"/>
      <c r="F4" s="43"/>
    </row>
    <row r="5" spans="2:6" ht="12.75">
      <c r="B5" s="2" t="s">
        <v>1</v>
      </c>
      <c r="C5" s="3"/>
      <c r="D5" s="4" t="s">
        <v>2</v>
      </c>
      <c r="E5" s="4"/>
      <c r="F5" s="5"/>
    </row>
    <row r="6" spans="2:6" ht="13.5" thickBot="1">
      <c r="B6" s="6"/>
      <c r="C6" s="7" t="s">
        <v>3</v>
      </c>
      <c r="D6" s="7" t="s">
        <v>4</v>
      </c>
      <c r="E6" s="7" t="s">
        <v>5</v>
      </c>
      <c r="F6" s="8" t="s">
        <v>6</v>
      </c>
    </row>
    <row r="7" ht="13.5" thickBot="1"/>
    <row r="8" spans="2:6" ht="18" customHeight="1" thickBot="1">
      <c r="B8" s="9" t="s">
        <v>7</v>
      </c>
      <c r="C8" s="10">
        <f>ROUNDUP('[1]2009'!C9*$C$1,2)</f>
        <v>1905</v>
      </c>
      <c r="D8" s="10">
        <f>ROUNDUP('[1]2009'!D9*$C$1,2)</f>
        <v>1606.45</v>
      </c>
      <c r="E8" s="10">
        <f>ROUNDUP('[1]2009'!E9*$C$1,2)</f>
        <v>1421.89</v>
      </c>
      <c r="F8" s="10">
        <f>ROUNDUP('[1]2009'!F9*$C$1,2)</f>
        <v>1183.8799999999999</v>
      </c>
    </row>
    <row r="9" spans="2:6" ht="18" customHeight="1" thickBot="1">
      <c r="B9" s="11" t="s">
        <v>8</v>
      </c>
      <c r="C9" s="10">
        <f>ROUNDUP('[1]2009'!C10*$C$1,2)</f>
        <v>42.62</v>
      </c>
      <c r="D9" s="10">
        <f>ROUNDUP('[1]2009'!D10*$C$1,2)</f>
        <v>42.62</v>
      </c>
      <c r="E9" s="10">
        <f>ROUNDUP('[1]2009'!E10*$C$1,2)</f>
        <v>42.62</v>
      </c>
      <c r="F9" s="10">
        <f>ROUNDUP('[1]2009'!F10*$C$1,2)</f>
        <v>42.62</v>
      </c>
    </row>
    <row r="10" spans="1:6" ht="18" customHeight="1" thickBot="1">
      <c r="A10" s="1">
        <v>0.15</v>
      </c>
      <c r="B10" s="11" t="s">
        <v>9</v>
      </c>
      <c r="C10" s="10">
        <f>ROUNDUP(C$8*$A10,2)</f>
        <v>285.75</v>
      </c>
      <c r="D10" s="10">
        <f aca="true" t="shared" si="0" ref="D10:F13">ROUNDUP(D$8*$A10,2)</f>
        <v>240.97</v>
      </c>
      <c r="E10" s="10">
        <f t="shared" si="0"/>
        <v>213.29</v>
      </c>
      <c r="F10" s="10">
        <f t="shared" si="0"/>
        <v>177.59</v>
      </c>
    </row>
    <row r="11" spans="1:6" ht="18" customHeight="1" thickBot="1">
      <c r="A11" s="1">
        <v>0.15</v>
      </c>
      <c r="B11" s="11" t="s">
        <v>10</v>
      </c>
      <c r="C11" s="10">
        <f>ROUNDUP(C$8*$A11,2)</f>
        <v>285.75</v>
      </c>
      <c r="D11" s="10">
        <f t="shared" si="0"/>
        <v>240.97</v>
      </c>
      <c r="E11" s="10">
        <f t="shared" si="0"/>
        <v>213.29</v>
      </c>
      <c r="F11" s="10">
        <f t="shared" si="0"/>
        <v>177.59</v>
      </c>
    </row>
    <row r="12" spans="1:6" ht="18" customHeight="1" thickBot="1">
      <c r="A12" s="1">
        <v>0.2</v>
      </c>
      <c r="B12" s="11" t="s">
        <v>11</v>
      </c>
      <c r="C12" s="10">
        <f>ROUNDUP(C$8*$A12,2)</f>
        <v>381</v>
      </c>
      <c r="D12" s="10">
        <f t="shared" si="0"/>
        <v>321.29</v>
      </c>
      <c r="E12" s="10">
        <f t="shared" si="0"/>
        <v>284.38</v>
      </c>
      <c r="F12" s="10">
        <f t="shared" si="0"/>
        <v>236.78</v>
      </c>
    </row>
    <row r="13" spans="1:6" ht="18" customHeight="1" thickBot="1">
      <c r="A13" s="1">
        <v>0.25</v>
      </c>
      <c r="B13" s="11" t="s">
        <v>12</v>
      </c>
      <c r="C13" s="10">
        <f>ROUNDUP(C$8*$A13,2)</f>
        <v>476.25</v>
      </c>
      <c r="D13" s="10">
        <f t="shared" si="0"/>
        <v>401.62</v>
      </c>
      <c r="E13" s="10">
        <f t="shared" si="0"/>
        <v>355.48</v>
      </c>
      <c r="F13" s="10">
        <f t="shared" si="0"/>
        <v>295.97</v>
      </c>
    </row>
    <row r="14" spans="1:6" ht="18" customHeight="1" thickBot="1">
      <c r="A14" s="1"/>
      <c r="B14" s="11" t="s">
        <v>13</v>
      </c>
      <c r="C14" s="10">
        <f>ROUNDUP('[1]2009'!C15*$C$1,2)</f>
        <v>499.5</v>
      </c>
      <c r="D14" s="10">
        <f>ROUNDUP('[1]2009'!D15*$C$1,2)</f>
        <v>249.73999999999998</v>
      </c>
      <c r="E14" s="10">
        <f>ROUNDUP('[1]2009'!E15*$C$1,2)</f>
        <v>124.88000000000001</v>
      </c>
      <c r="F14" s="10">
        <f>ROUNDUP('[1]2009'!F15*$C$1,2)</f>
        <v>103.57000000000001</v>
      </c>
    </row>
    <row r="15" spans="1:6" ht="18" customHeight="1" thickBot="1">
      <c r="A15" s="1">
        <v>0.25</v>
      </c>
      <c r="B15" s="12" t="s">
        <v>14</v>
      </c>
      <c r="C15" s="10">
        <f>ROUNDUP(C$8*$A15,2)</f>
        <v>476.25</v>
      </c>
      <c r="D15" s="10">
        <f>ROUNDUP(D$8*$A15,2)</f>
        <v>401.62</v>
      </c>
      <c r="E15" s="10">
        <f>ROUNDUP(E$8*$A15,2)</f>
        <v>355.48</v>
      </c>
      <c r="F15" s="10">
        <f>ROUNDUP(F$8*$A15,2)</f>
        <v>295.97</v>
      </c>
    </row>
    <row r="16" ht="13.5" thickBot="1"/>
    <row r="17" spans="2:6" ht="16.5" thickBot="1">
      <c r="B17" s="13" t="s">
        <v>15</v>
      </c>
      <c r="C17" s="14"/>
      <c r="D17" s="10">
        <f>ROUNDUP('[1]2009'!D18*$C$1,2)</f>
        <v>64.53</v>
      </c>
      <c r="E17" s="14" t="s">
        <v>16</v>
      </c>
      <c r="F17" s="15"/>
    </row>
    <row r="19" ht="12.75">
      <c r="B19" t="s">
        <v>17</v>
      </c>
    </row>
    <row r="20" spans="2:4" ht="16.5" thickBot="1">
      <c r="B20" s="16" t="s">
        <v>18</v>
      </c>
      <c r="C20" s="16"/>
      <c r="D20" s="16"/>
    </row>
    <row r="21" spans="2:6" ht="19.5" customHeight="1">
      <c r="B21" s="2" t="s">
        <v>19</v>
      </c>
      <c r="C21" s="17" t="s">
        <v>20</v>
      </c>
      <c r="D21" s="17" t="s">
        <v>21</v>
      </c>
      <c r="E21" s="17" t="s">
        <v>21</v>
      </c>
      <c r="F21" s="18" t="s">
        <v>21</v>
      </c>
    </row>
    <row r="22" spans="2:6" ht="19.5" customHeight="1" thickBot="1">
      <c r="B22" s="6"/>
      <c r="C22" s="19"/>
      <c r="D22" s="20" t="s">
        <v>22</v>
      </c>
      <c r="E22" s="20" t="s">
        <v>23</v>
      </c>
      <c r="F22" s="21" t="s">
        <v>12</v>
      </c>
    </row>
    <row r="23" spans="2:6" ht="18" customHeight="1" thickBot="1">
      <c r="B23" s="22" t="s">
        <v>3</v>
      </c>
      <c r="C23" s="10">
        <f>ROUND('[1]2009'!C32*$C$1,2)</f>
        <v>28.28</v>
      </c>
      <c r="D23" s="10">
        <f>ROUND('[1]2009'!D32*$C$1,2)</f>
        <v>0.63</v>
      </c>
      <c r="E23" s="10">
        <f>ROUND('[1]2009'!E32*$C$1,2)</f>
        <v>4.53</v>
      </c>
      <c r="F23" s="10">
        <f>ROUND('[1]2009'!F32*$C$1,2)</f>
        <v>2.14</v>
      </c>
    </row>
    <row r="24" spans="2:6" ht="18" customHeight="1" thickBot="1">
      <c r="B24" s="23" t="s">
        <v>4</v>
      </c>
      <c r="C24" s="10">
        <f>ROUND('[1]2009'!C33*$C$1,2)</f>
        <v>23.81</v>
      </c>
      <c r="D24" s="10">
        <f>ROUND('[1]2009'!D33*$C$1,2)</f>
        <v>0.63</v>
      </c>
      <c r="E24" s="10">
        <f>ROUND('[1]2009'!E33*$C$1,2)</f>
        <v>3.81</v>
      </c>
      <c r="F24" s="10">
        <f>ROUND('[1]2009'!F33*$C$1,2)</f>
        <v>1.77</v>
      </c>
    </row>
    <row r="25" spans="2:6" ht="18" customHeight="1" thickBot="1">
      <c r="B25" s="23" t="s">
        <v>5</v>
      </c>
      <c r="C25" s="10">
        <f>ROUND('[1]2009'!C34*$C$1,2)</f>
        <v>21.05</v>
      </c>
      <c r="D25" s="10">
        <f>ROUND('[1]2009'!D34*$C$1,2)</f>
        <v>0.63</v>
      </c>
      <c r="E25" s="10">
        <f>ROUND('[1]2009'!E34*$C$1,2)</f>
        <v>3.38</v>
      </c>
      <c r="F25" s="10">
        <f>ROUND('[1]2009'!F34*$C$1,2)</f>
        <v>1.57</v>
      </c>
    </row>
    <row r="26" spans="2:6" ht="18" customHeight="1" thickBot="1">
      <c r="B26" s="24" t="s">
        <v>6</v>
      </c>
      <c r="C26" s="10">
        <f>ROUND('[1]2009'!C35*$C$1,2)</f>
        <v>17.47</v>
      </c>
      <c r="D26" s="10">
        <f>ROUND('[1]2009'!D35*$C$1,2)</f>
        <v>0.63</v>
      </c>
      <c r="E26" s="10">
        <f>ROUND('[1]2009'!E35*$C$1,2)</f>
        <v>2.73</v>
      </c>
      <c r="F26" s="10">
        <f>ROUND('[1]2009'!F35*$C$1,2)</f>
        <v>1.3</v>
      </c>
    </row>
    <row r="27" ht="12.75">
      <c r="B27" t="s">
        <v>24</v>
      </c>
    </row>
    <row r="28" ht="13.5" thickBot="1">
      <c r="B28" s="25" t="s">
        <v>36</v>
      </c>
    </row>
    <row r="29" spans="2:6" ht="12.75">
      <c r="B29" s="2" t="s">
        <v>1</v>
      </c>
      <c r="C29" s="3"/>
      <c r="D29" s="4" t="s">
        <v>2</v>
      </c>
      <c r="E29" s="4"/>
      <c r="F29" s="5"/>
    </row>
    <row r="30" spans="2:6" ht="13.5" thickBot="1">
      <c r="B30" s="6"/>
      <c r="C30" s="7" t="s">
        <v>3</v>
      </c>
      <c r="D30" s="7" t="s">
        <v>4</v>
      </c>
      <c r="E30" s="7" t="s">
        <v>5</v>
      </c>
      <c r="F30" s="8" t="s">
        <v>6</v>
      </c>
    </row>
    <row r="31" ht="13.5" thickBot="1"/>
    <row r="32" spans="2:6" ht="15.75" thickBot="1">
      <c r="B32" s="26" t="s">
        <v>7</v>
      </c>
      <c r="C32" s="27">
        <f>C8*15</f>
        <v>28575</v>
      </c>
      <c r="D32" s="27">
        <f aca="true" t="shared" si="1" ref="C32:F33">D8*15</f>
        <v>24096.75</v>
      </c>
      <c r="E32" s="27">
        <f t="shared" si="1"/>
        <v>21328.350000000002</v>
      </c>
      <c r="F32" s="27">
        <f t="shared" si="1"/>
        <v>17758.199999999997</v>
      </c>
    </row>
    <row r="33" spans="2:6" ht="15.75" thickBot="1">
      <c r="B33" s="28" t="s">
        <v>8</v>
      </c>
      <c r="C33" s="27">
        <f t="shared" si="1"/>
        <v>639.3</v>
      </c>
      <c r="D33" s="27">
        <f t="shared" si="1"/>
        <v>639.3</v>
      </c>
      <c r="E33" s="27">
        <f t="shared" si="1"/>
        <v>639.3</v>
      </c>
      <c r="F33" s="27">
        <f t="shared" si="1"/>
        <v>639.3</v>
      </c>
    </row>
    <row r="34" spans="2:6" ht="15.75" thickBot="1">
      <c r="B34" s="28" t="s">
        <v>9</v>
      </c>
      <c r="C34" s="27">
        <f aca="true" t="shared" si="2" ref="C34:F39">C10*12</f>
        <v>3429</v>
      </c>
      <c r="D34" s="27">
        <f t="shared" si="2"/>
        <v>2891.64</v>
      </c>
      <c r="E34" s="27">
        <f t="shared" si="2"/>
        <v>2559.48</v>
      </c>
      <c r="F34" s="27">
        <f t="shared" si="2"/>
        <v>2131.08</v>
      </c>
    </row>
    <row r="35" spans="2:6" ht="15.75" thickBot="1">
      <c r="B35" s="28" t="s">
        <v>25</v>
      </c>
      <c r="C35" s="27">
        <f t="shared" si="2"/>
        <v>3429</v>
      </c>
      <c r="D35" s="27">
        <f t="shared" si="2"/>
        <v>2891.64</v>
      </c>
      <c r="E35" s="27">
        <f t="shared" si="2"/>
        <v>2559.48</v>
      </c>
      <c r="F35" s="27">
        <f t="shared" si="2"/>
        <v>2131.08</v>
      </c>
    </row>
    <row r="36" spans="2:6" ht="15.75" thickBot="1">
      <c r="B36" s="28" t="s">
        <v>11</v>
      </c>
      <c r="C36" s="27">
        <f t="shared" si="2"/>
        <v>4572</v>
      </c>
      <c r="D36" s="27">
        <f t="shared" si="2"/>
        <v>3855.4800000000005</v>
      </c>
      <c r="E36" s="27">
        <f t="shared" si="2"/>
        <v>3412.56</v>
      </c>
      <c r="F36" s="27">
        <f t="shared" si="2"/>
        <v>2841.36</v>
      </c>
    </row>
    <row r="37" spans="2:6" ht="15.75" thickBot="1">
      <c r="B37" s="28" t="s">
        <v>12</v>
      </c>
      <c r="C37" s="27">
        <f t="shared" si="2"/>
        <v>5715</v>
      </c>
      <c r="D37" s="27">
        <f t="shared" si="2"/>
        <v>4819.4400000000005</v>
      </c>
      <c r="E37" s="27">
        <f t="shared" si="2"/>
        <v>4265.76</v>
      </c>
      <c r="F37" s="27">
        <f t="shared" si="2"/>
        <v>3551.6400000000003</v>
      </c>
    </row>
    <row r="38" spans="2:6" ht="15.75" thickBot="1">
      <c r="B38" s="28" t="s">
        <v>13</v>
      </c>
      <c r="C38" s="27">
        <f t="shared" si="2"/>
        <v>5994</v>
      </c>
      <c r="D38" s="27">
        <f t="shared" si="2"/>
        <v>2996.8799999999997</v>
      </c>
      <c r="E38" s="27">
        <f t="shared" si="2"/>
        <v>1498.5600000000002</v>
      </c>
      <c r="F38" s="27">
        <f t="shared" si="2"/>
        <v>1242.8400000000001</v>
      </c>
    </row>
    <row r="39" spans="2:6" ht="15.75" thickBot="1">
      <c r="B39" s="29" t="s">
        <v>14</v>
      </c>
      <c r="C39" s="27">
        <f t="shared" si="2"/>
        <v>5715</v>
      </c>
      <c r="D39" s="27">
        <f t="shared" si="2"/>
        <v>4819.4400000000005</v>
      </c>
      <c r="E39" s="27">
        <f t="shared" si="2"/>
        <v>4265.76</v>
      </c>
      <c r="F39" s="27">
        <f t="shared" si="2"/>
        <v>3551.6400000000003</v>
      </c>
    </row>
    <row r="40" spans="2:6" ht="15.75" thickBot="1">
      <c r="B40" s="30" t="s">
        <v>26</v>
      </c>
      <c r="C40" s="10">
        <f>ROUNDUP('[1]2009'!C50*$C$1,2)</f>
        <v>772.45</v>
      </c>
      <c r="D40" s="10">
        <f>ROUNDUP('[1]2009'!D50*$C$1,2)</f>
        <v>772.45</v>
      </c>
      <c r="E40" s="10">
        <f>ROUNDUP('[1]2009'!E50*$C$1,2)</f>
        <v>772.45</v>
      </c>
      <c r="F40" s="10">
        <f>ROUNDUP('[1]2009'!F50*$C$1,2)</f>
        <v>772.45</v>
      </c>
    </row>
    <row r="41" ht="13.5" thickBot="1"/>
    <row r="42" spans="2:6" ht="12.75">
      <c r="B42" s="2" t="s">
        <v>27</v>
      </c>
      <c r="C42" s="3"/>
      <c r="D42" s="4" t="s">
        <v>2</v>
      </c>
      <c r="E42" s="4"/>
      <c r="F42" s="5"/>
    </row>
    <row r="43" spans="2:6" ht="13.5" thickBot="1">
      <c r="B43" s="31"/>
      <c r="C43" s="32" t="s">
        <v>3</v>
      </c>
      <c r="D43" s="32" t="s">
        <v>4</v>
      </c>
      <c r="E43" s="32" t="s">
        <v>5</v>
      </c>
      <c r="F43" s="33" t="s">
        <v>6</v>
      </c>
    </row>
    <row r="44" spans="2:6" ht="15.75" thickBot="1">
      <c r="B44" s="34" t="s">
        <v>28</v>
      </c>
      <c r="C44" s="10">
        <f>ROUNDUP('[1]2009'!C54*$C$1,2)</f>
        <v>662.29</v>
      </c>
      <c r="D44" s="10">
        <f>ROUNDUP('[1]2009'!D54*$C$1,2)</f>
        <v>558.49</v>
      </c>
      <c r="E44" s="10">
        <f>ROUNDUP('[1]2009'!E54*$C$1,2)</f>
        <v>494.31</v>
      </c>
      <c r="F44" s="10">
        <f>ROUNDUP('[1]2009'!F54*$C$1,2)</f>
        <v>411.59</v>
      </c>
    </row>
    <row r="45" ht="13.5" thickBot="1"/>
    <row r="46" spans="2:5" ht="13.5" thickBot="1">
      <c r="B46" s="35" t="s">
        <v>29</v>
      </c>
      <c r="C46" s="35" t="s">
        <v>30</v>
      </c>
      <c r="D46" s="35" t="s">
        <v>27</v>
      </c>
      <c r="E46" s="35" t="s">
        <v>31</v>
      </c>
    </row>
    <row r="47" spans="2:5" ht="12.75">
      <c r="B47" s="36" t="s">
        <v>32</v>
      </c>
      <c r="C47" s="36" t="s">
        <v>33</v>
      </c>
      <c r="D47" s="36">
        <v>11003</v>
      </c>
      <c r="E47" s="36">
        <v>50105</v>
      </c>
    </row>
    <row r="48" spans="2:5" ht="12.75">
      <c r="B48" s="37" t="s">
        <v>34</v>
      </c>
      <c r="C48" s="37" t="s">
        <v>35</v>
      </c>
      <c r="D48" s="37">
        <v>20015</v>
      </c>
      <c r="E48" s="37">
        <v>50106</v>
      </c>
    </row>
  </sheetData>
  <mergeCells count="2">
    <mergeCell ref="B3:F3"/>
    <mergeCell ref="B4:F4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22946340-E</dc:creator>
  <cp:keywords/>
  <dc:description/>
  <cp:lastModifiedBy>22946340-E</cp:lastModifiedBy>
  <dcterms:created xsi:type="dcterms:W3CDTF">2010-01-12T14:05:29Z</dcterms:created>
  <dcterms:modified xsi:type="dcterms:W3CDTF">2010-01-19T08:56:21Z</dcterms:modified>
  <cp:category/>
  <cp:version/>
  <cp:contentType/>
  <cp:contentStatus/>
</cp:coreProperties>
</file>